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UBND xã Xuân Lập\Đấu giá đất\Kế hoạch đấu giá\"/>
    </mc:Choice>
  </mc:AlternateContent>
  <bookViews>
    <workbookView xWindow="0" yWindow="-15" windowWidth="14505" windowHeight="11700"/>
  </bookViews>
  <sheets>
    <sheet name="Biểu số 02" sheetId="5" r:id="rId1"/>
  </sheets>
  <definedNames>
    <definedName name="_xlnm.Print_Titles" localSheetId="0">'Biểu số 02'!$3:$3</definedName>
  </definedNames>
  <calcPr calcId="162913"/>
</workbook>
</file>

<file path=xl/calcChain.xml><?xml version="1.0" encoding="utf-8"?>
<calcChain xmlns="http://schemas.openxmlformats.org/spreadsheetml/2006/main">
  <c r="H13" i="5" l="1"/>
  <c r="I13" i="5"/>
  <c r="J13" i="5"/>
  <c r="D13" i="5"/>
  <c r="K17" i="5"/>
  <c r="E5" i="5"/>
  <c r="G5" i="5"/>
  <c r="H5" i="5"/>
  <c r="I5" i="5"/>
  <c r="J5" i="5"/>
  <c r="D5" i="5"/>
  <c r="K16" i="5"/>
  <c r="G16" i="5"/>
  <c r="I15" i="5"/>
  <c r="K15" i="5" s="1"/>
  <c r="F15" i="5"/>
  <c r="G15" i="5" s="1"/>
  <c r="G13" i="5" s="1"/>
  <c r="I14" i="5"/>
  <c r="F14" i="5"/>
  <c r="F13" i="5" s="1"/>
  <c r="E14" i="5"/>
  <c r="E13" i="5" s="1"/>
  <c r="L13" i="5"/>
  <c r="K12" i="5"/>
  <c r="F12" i="5"/>
  <c r="K11" i="5"/>
  <c r="F11" i="5"/>
  <c r="F10" i="5"/>
  <c r="H10" i="5" s="1"/>
  <c r="K10" i="5" s="1"/>
  <c r="F9" i="5"/>
  <c r="H9" i="5" s="1"/>
  <c r="K9" i="5" s="1"/>
  <c r="K8" i="5"/>
  <c r="F8" i="5"/>
  <c r="K7" i="5"/>
  <c r="F7" i="5"/>
  <c r="K6" i="5"/>
  <c r="K5" i="5" s="1"/>
  <c r="F6" i="5"/>
  <c r="F5" i="5" s="1"/>
  <c r="D4" i="5" l="1"/>
  <c r="I4" i="5"/>
  <c r="K14" i="5"/>
  <c r="K13" i="5" s="1"/>
  <c r="E4" i="5"/>
  <c r="J4" i="5"/>
  <c r="G4" i="5"/>
  <c r="H4" i="5"/>
  <c r="F4" i="5"/>
  <c r="K4" i="5" l="1"/>
</calcChain>
</file>

<file path=xl/sharedStrings.xml><?xml version="1.0" encoding="utf-8"?>
<sst xmlns="http://schemas.openxmlformats.org/spreadsheetml/2006/main" count="45" uniqueCount="41">
  <si>
    <t>UBND XÃ XUÂN LẬP</t>
  </si>
  <si>
    <t>STT</t>
  </si>
  <si>
    <t xml:space="preserve"> DỰ KIẾN DANH MỤC DỰ ÁN TRÌNH PHÊ DUYỆT DANH MỤC ĐẤU GIÁ QUYỀN SỬ DỤNG ĐẤT NĂM 2026 </t>
  </si>
  <si>
    <t>Tên dự án (MBQH)
 (số QĐ, ngày, tháng, năm  phê duyệt MBQH)</t>
  </si>
  <si>
    <t>Địa điểm 
thực hiện 
dự án</t>
  </si>
  <si>
    <t>Diện tích 
theo quy 
hoạch 
(MBQH) 
(ha)</t>
  </si>
  <si>
    <t>Tổng diện tích
 đất đấu 
giá (ha)</t>
  </si>
  <si>
    <t>Diện tích đấu giá thu tiền sử dụng đất (ha)</t>
  </si>
  <si>
    <t>Diện tích đầu tư hạ tầng kỹ thuật (ha)</t>
  </si>
  <si>
    <t>Tiền sử
 dụng đất
 dự kiến 
thu 
(triệu
 đồng)</t>
  </si>
  <si>
    <t>Dự kiến
chi phí bồi
 thường GPMB 
(triệu đồng)</t>
  </si>
  <si>
    <t>Dự kiến 
chi phí
 đầu tư 
hạ tầng 
kỹ thuật
 (triệu 
đồng)</t>
  </si>
  <si>
    <t>Tiền sử dụng dự kiến đất dự kiến thu được sau khi trừ chi phí 
GPMB và Đầu 
tư hạ tầng 
kỹ thuật
 (triệu đồng)</t>
  </si>
  <si>
    <r>
      <t xml:space="preserve">Đánh giá sự phù hợp của Dự án đối với Quy hoạch sử dụng đất và các Quy hoạch có liên quan (nếu có); Kế hoạch sử dụng đất hàng năm được phê duyệt </t>
    </r>
    <r>
      <rPr>
        <i/>
        <sz val="10"/>
        <rFont val="Times New Roman"/>
        <family val="1"/>
      </rPr>
      <t>(ghi rõ số văn bản và ngày tháng năm được phê duyệt)</t>
    </r>
  </si>
  <si>
    <t>Ghi chú</t>
  </si>
  <si>
    <t>Tổng cộng</t>
  </si>
  <si>
    <t>I</t>
  </si>
  <si>
    <t>Dự án chuyển tiếp (Quyết định số 878/QĐ-UBND ngày 26/3/2025 của UBND tỉnh về phê duyệt danh mục dự án đấu giá)</t>
  </si>
  <si>
    <t>Hạ tầng kỹ thuật khu dân cư xã Xuân Minh, huyện Thọ Xuân, quy mô 10,78ha</t>
  </si>
  <si>
    <t>Xuân Minh</t>
  </si>
  <si>
    <t>Khu dân cư mới hai bên đường Lê Hoàn, xã Xuân Lai</t>
  </si>
  <si>
    <t>Xuân Lai</t>
  </si>
  <si>
    <t>Trường Xuân</t>
  </si>
  <si>
    <t>Hạ tầng khu dân cư Đồng Lũy xã Trường Xuân, huyện Thọ Xuân</t>
  </si>
  <si>
    <t>Khu dân cư Trạm trộn thôn Ngọc Quang. Quyết định số 2161/QĐ-UBND ngày 05/10/2021</t>
  </si>
  <si>
    <t>Hạ tầng khu dân cư Cửa Lăng - Nai Hạ, thôn Trung Lập 2, xã Xuân Lập, huyện Thọ Xuân</t>
  </si>
  <si>
    <t>Xuân Lập</t>
  </si>
  <si>
    <t>Khu dân cư gần sân bóng thôn Trung Lập. Quyết định số 499/QĐ-UBND ngày 14/3/2022</t>
  </si>
  <si>
    <t>Khu dân cư Đồng Luỹ, thôn Vinh Quang, xã Xuân Minh</t>
  </si>
  <si>
    <t>II</t>
  </si>
  <si>
    <t>Dự án dự kiến đề xuất mới</t>
  </si>
  <si>
    <t>Khu Cống trên Tổng tiểu thôn Phong Cốc xã Xuân Minh huyện Thọ Xuân</t>
  </si>
  <si>
    <t>Xã Xuân Lập</t>
  </si>
  <si>
    <t xml:space="preserve">Khu dân cư Đồng Tạnh thôn Hoa Lộc xã </t>
  </si>
  <si>
    <t>Khu dân cư giáp trường tiểu học thôn Phong Mỹ</t>
  </si>
  <si>
    <t xml:space="preserve"> xã Trường Xuân</t>
  </si>
  <si>
    <t>7 dự án</t>
  </si>
  <si>
    <t>4 dự án</t>
  </si>
  <si>
    <t>11 dự án</t>
  </si>
  <si>
    <t>Khu dân cư Đồng Lòng Thuyền</t>
  </si>
  <si>
    <t>xã Xuân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</si>
</sst>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name val=".VnTime"/>
      <family val="2"/>
    </font>
    <font>
      <i/>
      <sz val="10"/>
      <name val="Times New Roman"/>
      <family val="1"/>
    </font>
    <font>
      <sz val="10"/>
      <name val="Times New Roman"/>
      <family val="1"/>
    </font>
    <font>
      <b/>
      <u/>
      <sz val="14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0" fillId="0" borderId="0" xfId="11" applyFont="1" applyAlignment="1">
      <alignment horizontal="center" vertical="center"/>
    </xf>
    <xf numFmtId="0" fontId="10" fillId="0" borderId="0" xfId="11" applyFont="1" applyAlignment="1">
      <alignment vertical="center"/>
    </xf>
    <xf numFmtId="0" fontId="12" fillId="0" borderId="1" xfId="11" applyFont="1" applyBorder="1" applyAlignment="1">
      <alignment horizontal="center" vertical="center" wrapText="1"/>
    </xf>
    <xf numFmtId="0" fontId="4" fillId="0" borderId="0" xfId="11" applyFont="1"/>
    <xf numFmtId="0" fontId="13" fillId="0" borderId="1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 wrapText="1"/>
    </xf>
    <xf numFmtId="2" fontId="12" fillId="0" borderId="1" xfId="11" applyNumberFormat="1" applyFont="1" applyBorder="1" applyAlignment="1">
      <alignment horizontal="right" vertical="center" wrapText="1"/>
    </xf>
    <xf numFmtId="166" fontId="12" fillId="0" borderId="1" xfId="12" applyNumberFormat="1" applyFont="1" applyBorder="1" applyAlignment="1">
      <alignment horizontal="right" vertical="center" wrapText="1"/>
    </xf>
    <xf numFmtId="3" fontId="13" fillId="0" borderId="1" xfId="12" applyNumberFormat="1" applyFont="1" applyFill="1" applyBorder="1" applyAlignment="1">
      <alignment horizontal="right" vertical="center" wrapText="1"/>
    </xf>
    <xf numFmtId="0" fontId="12" fillId="0" borderId="1" xfId="11" applyFont="1" applyBorder="1" applyAlignment="1">
      <alignment vertical="center"/>
    </xf>
    <xf numFmtId="0" fontId="12" fillId="0" borderId="0" xfId="11" applyFont="1" applyAlignment="1">
      <alignment vertical="center"/>
    </xf>
    <xf numFmtId="0" fontId="14" fillId="0" borderId="1" xfId="11" applyFont="1" applyBorder="1" applyAlignment="1">
      <alignment horizontal="left" vertical="center" wrapText="1"/>
    </xf>
    <xf numFmtId="0" fontId="14" fillId="0" borderId="1" xfId="11" applyFont="1" applyBorder="1" applyAlignment="1">
      <alignment horizontal="center" vertical="center" wrapText="1"/>
    </xf>
    <xf numFmtId="43" fontId="14" fillId="0" borderId="1" xfId="12" applyFont="1" applyBorder="1" applyAlignment="1">
      <alignment horizontal="right" vertical="center" wrapText="1"/>
    </xf>
    <xf numFmtId="166" fontId="14" fillId="0" borderId="1" xfId="12" applyNumberFormat="1" applyFont="1" applyBorder="1" applyAlignment="1">
      <alignment horizontal="right" vertical="center" wrapText="1"/>
    </xf>
    <xf numFmtId="166" fontId="14" fillId="0" borderId="0" xfId="12" applyNumberFormat="1" applyFont="1" applyBorder="1" applyAlignment="1">
      <alignment horizontal="center" vertical="center" wrapText="1"/>
    </xf>
    <xf numFmtId="0" fontId="14" fillId="0" borderId="0" xfId="11" applyFont="1" applyAlignment="1">
      <alignment vertical="center"/>
    </xf>
    <xf numFmtId="0" fontId="10" fillId="0" borderId="1" xfId="11" applyFont="1" applyBorder="1" applyAlignment="1">
      <alignment horizontal="center" vertical="center" wrapText="1"/>
    </xf>
    <xf numFmtId="0" fontId="10" fillId="0" borderId="1" xfId="11" applyFont="1" applyBorder="1" applyAlignment="1">
      <alignment horizontal="left" vertical="center" wrapText="1"/>
    </xf>
    <xf numFmtId="0" fontId="15" fillId="0" borderId="1" xfId="11" applyFont="1" applyBorder="1" applyAlignment="1">
      <alignment horizontal="center" vertical="center" wrapText="1"/>
    </xf>
    <xf numFmtId="43" fontId="16" fillId="0" borderId="1" xfId="12" applyFont="1" applyBorder="1" applyAlignment="1">
      <alignment horizontal="right" vertical="center" wrapText="1"/>
    </xf>
    <xf numFmtId="43" fontId="10" fillId="0" borderId="1" xfId="12" applyFont="1" applyBorder="1" applyAlignment="1">
      <alignment horizontal="right" vertical="center" wrapText="1"/>
    </xf>
    <xf numFmtId="2" fontId="10" fillId="0" borderId="1" xfId="12" applyNumberFormat="1" applyFont="1" applyFill="1" applyBorder="1" applyAlignment="1">
      <alignment horizontal="right" vertical="center" wrapText="1"/>
    </xf>
    <xf numFmtId="43" fontId="12" fillId="0" borderId="1" xfId="12" applyFont="1" applyBorder="1" applyAlignment="1">
      <alignment horizontal="right" vertical="center" wrapText="1"/>
    </xf>
    <xf numFmtId="166" fontId="10" fillId="0" borderId="1" xfId="12" applyNumberFormat="1" applyFont="1" applyBorder="1" applyAlignment="1">
      <alignment horizontal="right" vertical="center" wrapText="1"/>
    </xf>
    <xf numFmtId="3" fontId="15" fillId="0" borderId="1" xfId="12" applyNumberFormat="1" applyFont="1" applyFill="1" applyBorder="1" applyAlignment="1">
      <alignment horizontal="right" vertical="center" wrapText="1"/>
    </xf>
    <xf numFmtId="166" fontId="12" fillId="0" borderId="0" xfId="12" applyNumberFormat="1" applyFont="1" applyBorder="1" applyAlignment="1">
      <alignment horizontal="center" vertical="center" wrapText="1"/>
    </xf>
    <xf numFmtId="0" fontId="10" fillId="0" borderId="1" xfId="11" applyFont="1" applyBorder="1" applyAlignment="1">
      <alignment horizontal="center" vertical="center"/>
    </xf>
    <xf numFmtId="2" fontId="10" fillId="0" borderId="1" xfId="11" applyNumberFormat="1" applyFont="1" applyBorder="1" applyAlignment="1">
      <alignment horizontal="right" vertical="center" wrapText="1"/>
    </xf>
    <xf numFmtId="3" fontId="10" fillId="0" borderId="1" xfId="12" applyNumberFormat="1" applyFont="1" applyFill="1" applyBorder="1" applyAlignment="1">
      <alignment horizontal="right" vertical="center" wrapText="1"/>
    </xf>
    <xf numFmtId="0" fontId="10" fillId="0" borderId="1" xfId="11" applyFont="1" applyFill="1" applyBorder="1" applyAlignment="1">
      <alignment horizontal="left" vertical="center" wrapText="1"/>
    </xf>
    <xf numFmtId="0" fontId="15" fillId="0" borderId="1" xfId="11" applyFont="1" applyFill="1" applyBorder="1" applyAlignment="1">
      <alignment horizontal="center" vertical="center" wrapText="1"/>
    </xf>
    <xf numFmtId="2" fontId="10" fillId="0" borderId="1" xfId="11" applyNumberFormat="1" applyFont="1" applyFill="1" applyBorder="1" applyAlignment="1">
      <alignment horizontal="right" vertical="center" wrapText="1"/>
    </xf>
    <xf numFmtId="0" fontId="12" fillId="0" borderId="1" xfId="11" applyFont="1" applyFill="1" applyBorder="1" applyAlignment="1">
      <alignment horizontal="center" vertical="center" wrapText="1"/>
    </xf>
    <xf numFmtId="166" fontId="12" fillId="0" borderId="0" xfId="12" applyNumberFormat="1" applyFont="1" applyFill="1" applyBorder="1" applyAlignment="1">
      <alignment horizontal="center" vertical="center" wrapText="1"/>
    </xf>
    <xf numFmtId="0" fontId="10" fillId="0" borderId="0" xfId="11" applyFont="1" applyFill="1" applyAlignment="1">
      <alignment vertical="center"/>
    </xf>
    <xf numFmtId="0" fontId="12" fillId="0" borderId="1" xfId="11" applyFont="1" applyBorder="1" applyAlignment="1">
      <alignment horizontal="center" vertical="center"/>
    </xf>
    <xf numFmtId="0" fontId="13" fillId="0" borderId="1" xfId="11" applyFont="1" applyBorder="1" applyAlignment="1">
      <alignment horizontal="left" vertical="center" wrapText="1"/>
    </xf>
    <xf numFmtId="2" fontId="13" fillId="0" borderId="1" xfId="11" applyNumberFormat="1" applyFont="1" applyBorder="1" applyAlignment="1">
      <alignment horizontal="right" vertical="center" wrapText="1"/>
    </xf>
    <xf numFmtId="166" fontId="13" fillId="0" borderId="1" xfId="12" applyNumberFormat="1" applyFont="1" applyBorder="1" applyAlignment="1">
      <alignment horizontal="right" vertical="center" wrapText="1"/>
    </xf>
    <xf numFmtId="0" fontId="15" fillId="0" borderId="1" xfId="11" applyFont="1" applyBorder="1" applyAlignment="1">
      <alignment horizontal="center" vertical="center"/>
    </xf>
    <xf numFmtId="0" fontId="15" fillId="0" borderId="1" xfId="11" applyFont="1" applyBorder="1" applyAlignment="1">
      <alignment horizontal="left" vertical="center" wrapText="1"/>
    </xf>
    <xf numFmtId="2" fontId="15" fillId="0" borderId="1" xfId="11" applyNumberFormat="1" applyFont="1" applyBorder="1" applyAlignment="1">
      <alignment horizontal="right" vertical="center" wrapText="1"/>
    </xf>
    <xf numFmtId="2" fontId="15" fillId="0" borderId="1" xfId="12" applyNumberFormat="1" applyFont="1" applyFill="1" applyBorder="1" applyAlignment="1">
      <alignment horizontal="right" vertical="center" wrapText="1"/>
    </xf>
    <xf numFmtId="0" fontId="10" fillId="0" borderId="1" xfId="11" applyFont="1" applyBorder="1" applyAlignment="1">
      <alignment vertical="center"/>
    </xf>
    <xf numFmtId="2" fontId="10" fillId="0" borderId="1" xfId="11" applyNumberFormat="1" applyFont="1" applyBorder="1" applyAlignment="1">
      <alignment horizontal="center" vertical="center"/>
    </xf>
    <xf numFmtId="165" fontId="13" fillId="0" borderId="1" xfId="1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right" vertical="center" wrapText="1"/>
    </xf>
    <xf numFmtId="0" fontId="11" fillId="0" borderId="0" xfId="11" applyFont="1" applyAlignment="1">
      <alignment horizontal="center" vertical="center"/>
    </xf>
    <xf numFmtId="0" fontId="2" fillId="0" borderId="0" xfId="11" applyFont="1" applyAlignment="1">
      <alignment horizontal="center" vertical="center"/>
    </xf>
  </cellXfs>
  <cellStyles count="13">
    <cellStyle name="Comma" xfId="1" builtinId="3"/>
    <cellStyle name="Comma 11" xfId="5"/>
    <cellStyle name="Comma 2" xfId="12"/>
    <cellStyle name="Comma 4" xfId="4"/>
    <cellStyle name="Ledger 17 x 11 in" xfId="8"/>
    <cellStyle name="Normal" xfId="0" builtinId="0"/>
    <cellStyle name="Normal 14" xfId="11"/>
    <cellStyle name="Normal 16" xfId="6"/>
    <cellStyle name="Normal 2 3" xfId="10"/>
    <cellStyle name="Normal 3 3" xfId="7"/>
    <cellStyle name="Normal 4 2" xfId="9"/>
    <cellStyle name="Normal 5" xfId="2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pane xSplit="1" ySplit="3" topLeftCell="B13" activePane="bottomRight" state="frozen"/>
      <selection pane="topRight" activeCell="B1" sqref="B1"/>
      <selection pane="bottomLeft" activeCell="A5" sqref="A5"/>
      <selection pane="bottomRight" activeCell="D17" sqref="D17"/>
    </sheetView>
  </sheetViews>
  <sheetFormatPr defaultColWidth="9.140625" defaultRowHeight="12.75" x14ac:dyDescent="0.25"/>
  <cols>
    <col min="1" max="1" width="5" style="1" customWidth="1"/>
    <col min="2" max="2" width="30" style="2" customWidth="1"/>
    <col min="3" max="3" width="10" style="1" customWidth="1"/>
    <col min="4" max="4" width="8.85546875" style="1" customWidth="1"/>
    <col min="5" max="7" width="7.5703125" style="1" customWidth="1"/>
    <col min="8" max="8" width="10.85546875" style="2" customWidth="1"/>
    <col min="9" max="9" width="10" style="2" customWidth="1"/>
    <col min="10" max="10" width="11.7109375" style="2" customWidth="1"/>
    <col min="11" max="11" width="13.140625" style="2" customWidth="1"/>
    <col min="12" max="12" width="17.140625" style="2" customWidth="1"/>
    <col min="13" max="13" width="8.28515625" style="2" customWidth="1"/>
    <col min="14" max="16384" width="9.140625" style="2"/>
  </cols>
  <sheetData>
    <row r="1" spans="1:15" ht="28.15" customHeight="1" x14ac:dyDescent="0.25">
      <c r="A1" s="49" t="s">
        <v>0</v>
      </c>
      <c r="B1" s="49"/>
      <c r="L1" s="49"/>
      <c r="M1" s="49"/>
    </row>
    <row r="2" spans="1:15" ht="25.15" customHeight="1" x14ac:dyDescent="0.25">
      <c r="A2" s="50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s="4" customFormat="1" ht="150.75" customHeight="1" x14ac:dyDescent="0.25">
      <c r="A3" s="3" t="s">
        <v>1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5" s="11" customFormat="1" ht="25.5" customHeight="1" x14ac:dyDescent="0.25">
      <c r="A4" s="5"/>
      <c r="B4" s="6" t="s">
        <v>15</v>
      </c>
      <c r="C4" s="6" t="s">
        <v>38</v>
      </c>
      <c r="D4" s="7">
        <f t="shared" ref="D4:K4" si="0">+D5+D13</f>
        <v>53.21</v>
      </c>
      <c r="E4" s="7">
        <f t="shared" si="0"/>
        <v>5.5819999999999999</v>
      </c>
      <c r="F4" s="7">
        <f t="shared" si="0"/>
        <v>5.5819999999999999</v>
      </c>
      <c r="G4" s="7">
        <f t="shared" si="0"/>
        <v>3.9800000000000004</v>
      </c>
      <c r="H4" s="8">
        <f t="shared" si="0"/>
        <v>68640</v>
      </c>
      <c r="I4" s="8">
        <f t="shared" si="0"/>
        <v>9480</v>
      </c>
      <c r="J4" s="8">
        <f t="shared" si="0"/>
        <v>8800</v>
      </c>
      <c r="K4" s="8">
        <f t="shared" si="0"/>
        <v>50360</v>
      </c>
      <c r="L4" s="9"/>
      <c r="M4" s="10"/>
    </row>
    <row r="5" spans="1:15" s="17" customFormat="1" ht="55.5" customHeight="1" x14ac:dyDescent="0.25">
      <c r="A5" s="3" t="s">
        <v>16</v>
      </c>
      <c r="B5" s="12" t="s">
        <v>17</v>
      </c>
      <c r="C5" s="13" t="s">
        <v>36</v>
      </c>
      <c r="D5" s="14">
        <f>+SUM(D6:D12)</f>
        <v>44.32</v>
      </c>
      <c r="E5" s="14">
        <f t="shared" ref="E5:K5" si="1">+SUM(E6:E12)</f>
        <v>1.6900000000000002</v>
      </c>
      <c r="F5" s="14">
        <f t="shared" si="1"/>
        <v>1.6900000000000002</v>
      </c>
      <c r="G5" s="14">
        <f t="shared" si="1"/>
        <v>0</v>
      </c>
      <c r="H5" s="48">
        <f t="shared" si="1"/>
        <v>12640</v>
      </c>
      <c r="I5" s="48">
        <f t="shared" si="1"/>
        <v>0</v>
      </c>
      <c r="J5" s="48">
        <f t="shared" si="1"/>
        <v>0</v>
      </c>
      <c r="K5" s="48">
        <f t="shared" si="1"/>
        <v>12640</v>
      </c>
      <c r="L5" s="15"/>
      <c r="M5" s="13"/>
      <c r="N5" s="16"/>
      <c r="O5" s="16"/>
    </row>
    <row r="6" spans="1:15" s="11" customFormat="1" ht="40.5" customHeight="1" x14ac:dyDescent="0.25">
      <c r="A6" s="18">
        <v>1</v>
      </c>
      <c r="B6" s="19" t="s">
        <v>18</v>
      </c>
      <c r="C6" s="20" t="s">
        <v>19</v>
      </c>
      <c r="D6" s="21">
        <v>10.78</v>
      </c>
      <c r="E6" s="22">
        <v>0.2</v>
      </c>
      <c r="F6" s="23">
        <f t="shared" ref="F6:F10" si="2">E6</f>
        <v>0.2</v>
      </c>
      <c r="G6" s="24"/>
      <c r="H6" s="25">
        <v>1500</v>
      </c>
      <c r="I6" s="8"/>
      <c r="J6" s="8"/>
      <c r="K6" s="26">
        <f t="shared" ref="K6:K12" si="3">+H6-I6-J6</f>
        <v>1500</v>
      </c>
      <c r="L6" s="8"/>
      <c r="M6" s="3"/>
      <c r="N6" s="27"/>
      <c r="O6" s="27"/>
    </row>
    <row r="7" spans="1:15" ht="31.5" customHeight="1" x14ac:dyDescent="0.25">
      <c r="A7" s="28">
        <v>2</v>
      </c>
      <c r="B7" s="19" t="s">
        <v>20</v>
      </c>
      <c r="C7" s="20" t="s">
        <v>21</v>
      </c>
      <c r="D7" s="29">
        <v>27.6</v>
      </c>
      <c r="E7" s="23">
        <v>1</v>
      </c>
      <c r="F7" s="23">
        <f t="shared" si="2"/>
        <v>1</v>
      </c>
      <c r="G7" s="23"/>
      <c r="H7" s="30">
        <v>8000</v>
      </c>
      <c r="I7" s="30"/>
      <c r="J7" s="30"/>
      <c r="K7" s="26">
        <f t="shared" si="3"/>
        <v>8000</v>
      </c>
      <c r="L7" s="30"/>
      <c r="M7" s="3"/>
      <c r="N7" s="27"/>
      <c r="O7" s="27"/>
    </row>
    <row r="8" spans="1:15" ht="31.5" customHeight="1" x14ac:dyDescent="0.25">
      <c r="A8" s="18">
        <v>3</v>
      </c>
      <c r="B8" s="19" t="s">
        <v>23</v>
      </c>
      <c r="C8" s="20" t="s">
        <v>22</v>
      </c>
      <c r="D8" s="29">
        <v>1.34</v>
      </c>
      <c r="E8" s="23">
        <v>0.24</v>
      </c>
      <c r="F8" s="23">
        <f t="shared" si="2"/>
        <v>0.24</v>
      </c>
      <c r="G8" s="23"/>
      <c r="H8" s="30">
        <v>500</v>
      </c>
      <c r="I8" s="30"/>
      <c r="J8" s="30"/>
      <c r="K8" s="26">
        <f t="shared" si="3"/>
        <v>500</v>
      </c>
      <c r="L8" s="30"/>
      <c r="M8" s="3"/>
      <c r="N8" s="27"/>
      <c r="O8" s="27"/>
    </row>
    <row r="9" spans="1:15" ht="44.25" customHeight="1" x14ac:dyDescent="0.25">
      <c r="A9" s="28">
        <v>4</v>
      </c>
      <c r="B9" s="19" t="s">
        <v>24</v>
      </c>
      <c r="C9" s="20" t="s">
        <v>22</v>
      </c>
      <c r="D9" s="29">
        <v>0.48</v>
      </c>
      <c r="E9" s="23">
        <v>0.03</v>
      </c>
      <c r="F9" s="23">
        <f t="shared" si="2"/>
        <v>0.03</v>
      </c>
      <c r="G9" s="23"/>
      <c r="H9" s="30">
        <f>F9*18000</f>
        <v>540</v>
      </c>
      <c r="I9" s="30"/>
      <c r="J9" s="30"/>
      <c r="K9" s="26">
        <f t="shared" si="3"/>
        <v>540</v>
      </c>
      <c r="L9" s="30"/>
      <c r="M9" s="3"/>
      <c r="N9" s="27"/>
      <c r="O9" s="27"/>
    </row>
    <row r="10" spans="1:15" ht="44.25" customHeight="1" x14ac:dyDescent="0.25">
      <c r="A10" s="18">
        <v>5</v>
      </c>
      <c r="B10" s="19" t="s">
        <v>25</v>
      </c>
      <c r="C10" s="20" t="s">
        <v>26</v>
      </c>
      <c r="D10" s="29">
        <v>0.97</v>
      </c>
      <c r="E10" s="23">
        <v>0.03</v>
      </c>
      <c r="F10" s="23">
        <f t="shared" si="2"/>
        <v>0.03</v>
      </c>
      <c r="G10" s="23"/>
      <c r="H10" s="30">
        <f>F10*20000</f>
        <v>600</v>
      </c>
      <c r="I10" s="30"/>
      <c r="J10" s="30"/>
      <c r="K10" s="26">
        <f t="shared" si="3"/>
        <v>600</v>
      </c>
      <c r="L10" s="30"/>
      <c r="M10" s="3"/>
      <c r="N10" s="27"/>
      <c r="O10" s="27"/>
    </row>
    <row r="11" spans="1:15" ht="44.25" customHeight="1" x14ac:dyDescent="0.25">
      <c r="A11" s="28">
        <v>6</v>
      </c>
      <c r="B11" s="19" t="s">
        <v>27</v>
      </c>
      <c r="C11" s="20" t="s">
        <v>26</v>
      </c>
      <c r="D11" s="29">
        <v>0.55000000000000004</v>
      </c>
      <c r="E11" s="23">
        <v>0.1</v>
      </c>
      <c r="F11" s="23">
        <f>E11</f>
        <v>0.1</v>
      </c>
      <c r="G11" s="23"/>
      <c r="H11" s="30">
        <v>500</v>
      </c>
      <c r="I11" s="30"/>
      <c r="J11" s="30"/>
      <c r="K11" s="26">
        <f t="shared" si="3"/>
        <v>500</v>
      </c>
      <c r="L11" s="30"/>
      <c r="M11" s="3"/>
      <c r="N11" s="27"/>
      <c r="O11" s="27"/>
    </row>
    <row r="12" spans="1:15" s="36" customFormat="1" ht="31.5" customHeight="1" x14ac:dyDescent="0.25">
      <c r="A12" s="18">
        <v>7</v>
      </c>
      <c r="B12" s="31" t="s">
        <v>28</v>
      </c>
      <c r="C12" s="32" t="s">
        <v>19</v>
      </c>
      <c r="D12" s="33">
        <v>2.6</v>
      </c>
      <c r="E12" s="23">
        <v>0.09</v>
      </c>
      <c r="F12" s="23">
        <f>E12</f>
        <v>0.09</v>
      </c>
      <c r="G12" s="23"/>
      <c r="H12" s="30">
        <v>1000</v>
      </c>
      <c r="I12" s="30"/>
      <c r="J12" s="30"/>
      <c r="K12" s="26">
        <f t="shared" si="3"/>
        <v>1000</v>
      </c>
      <c r="L12" s="30"/>
      <c r="M12" s="34"/>
      <c r="N12" s="35"/>
      <c r="O12" s="35"/>
    </row>
    <row r="13" spans="1:15" s="11" customFormat="1" ht="25.5" customHeight="1" x14ac:dyDescent="0.25">
      <c r="A13" s="37" t="s">
        <v>29</v>
      </c>
      <c r="B13" s="38" t="s">
        <v>30</v>
      </c>
      <c r="C13" s="6" t="s">
        <v>37</v>
      </c>
      <c r="D13" s="39">
        <f>+SUM(D14:D17)</f>
        <v>8.8899999999999988</v>
      </c>
      <c r="E13" s="39">
        <f t="shared" ref="E13:K13" si="4">+SUM(E14:E17)</f>
        <v>3.8919999999999999</v>
      </c>
      <c r="F13" s="39">
        <f t="shared" si="4"/>
        <v>3.8919999999999999</v>
      </c>
      <c r="G13" s="39">
        <f t="shared" si="4"/>
        <v>3.9800000000000004</v>
      </c>
      <c r="H13" s="47">
        <f t="shared" si="4"/>
        <v>56000</v>
      </c>
      <c r="I13" s="47">
        <f t="shared" si="4"/>
        <v>9480</v>
      </c>
      <c r="J13" s="47">
        <f t="shared" si="4"/>
        <v>8800</v>
      </c>
      <c r="K13" s="47">
        <f t="shared" si="4"/>
        <v>37720</v>
      </c>
      <c r="L13" s="40">
        <f t="shared" ref="L13" si="5">+SUM(L14:L15)</f>
        <v>0</v>
      </c>
      <c r="M13" s="10"/>
    </row>
    <row r="14" spans="1:15" ht="43.5" customHeight="1" x14ac:dyDescent="0.25">
      <c r="A14" s="41">
        <v>8</v>
      </c>
      <c r="B14" s="42" t="s">
        <v>31</v>
      </c>
      <c r="C14" s="20" t="s">
        <v>32</v>
      </c>
      <c r="D14" s="43">
        <v>3.28</v>
      </c>
      <c r="E14" s="44">
        <f>1.292+0.31-0.22</f>
        <v>1.3820000000000001</v>
      </c>
      <c r="F14" s="44">
        <f>1.292+0.31-0.22</f>
        <v>1.3820000000000001</v>
      </c>
      <c r="G14" s="44">
        <v>1.5</v>
      </c>
      <c r="H14" s="26">
        <v>12000</v>
      </c>
      <c r="I14" s="26">
        <f>2.85*1400</f>
        <v>3990</v>
      </c>
      <c r="J14" s="26">
        <v>3000</v>
      </c>
      <c r="K14" s="26">
        <f>+H14-I14-J14</f>
        <v>5010</v>
      </c>
      <c r="L14" s="26"/>
      <c r="M14" s="45"/>
    </row>
    <row r="15" spans="1:15" ht="42.75" customHeight="1" x14ac:dyDescent="0.25">
      <c r="A15" s="41">
        <v>9</v>
      </c>
      <c r="B15" s="42" t="s">
        <v>33</v>
      </c>
      <c r="C15" s="20" t="s">
        <v>32</v>
      </c>
      <c r="D15" s="43">
        <v>3.85</v>
      </c>
      <c r="E15" s="44">
        <v>1.65</v>
      </c>
      <c r="F15" s="44">
        <f>+E15</f>
        <v>1.65</v>
      </c>
      <c r="G15" s="44">
        <f>+D15-F15</f>
        <v>2.2000000000000002</v>
      </c>
      <c r="H15" s="26">
        <v>34000</v>
      </c>
      <c r="I15" s="26">
        <f>+D15*1400</f>
        <v>5390</v>
      </c>
      <c r="J15" s="26">
        <v>3000</v>
      </c>
      <c r="K15" s="26">
        <f>+H15-I15-J15</f>
        <v>25610</v>
      </c>
      <c r="L15" s="26"/>
      <c r="M15" s="45"/>
    </row>
    <row r="16" spans="1:15" ht="37.5" customHeight="1" x14ac:dyDescent="0.25">
      <c r="A16" s="28">
        <v>10</v>
      </c>
      <c r="B16" s="42" t="s">
        <v>34</v>
      </c>
      <c r="C16" s="20" t="s">
        <v>35</v>
      </c>
      <c r="D16" s="28">
        <v>1</v>
      </c>
      <c r="E16" s="28">
        <v>0.72</v>
      </c>
      <c r="F16" s="46">
        <v>0.72</v>
      </c>
      <c r="G16" s="46">
        <f>D16-F16</f>
        <v>0.28000000000000003</v>
      </c>
      <c r="H16" s="26">
        <v>5000</v>
      </c>
      <c r="I16" s="26"/>
      <c r="J16" s="26">
        <v>2800</v>
      </c>
      <c r="K16" s="26">
        <f>+H16-I16-J16</f>
        <v>2200</v>
      </c>
      <c r="L16" s="45"/>
      <c r="M16" s="45"/>
    </row>
    <row r="17" spans="1:13" ht="37.5" customHeight="1" x14ac:dyDescent="0.25">
      <c r="A17" s="28">
        <v>11</v>
      </c>
      <c r="B17" s="42" t="s">
        <v>39</v>
      </c>
      <c r="C17" s="20" t="s">
        <v>40</v>
      </c>
      <c r="D17" s="28">
        <v>0.76</v>
      </c>
      <c r="E17" s="28">
        <v>0.14000000000000001</v>
      </c>
      <c r="F17" s="46">
        <v>0.14000000000000001</v>
      </c>
      <c r="G17" s="46"/>
      <c r="H17" s="26">
        <v>5000</v>
      </c>
      <c r="I17" s="26">
        <v>100</v>
      </c>
      <c r="J17" s="26"/>
      <c r="K17" s="26">
        <f>+H17-I17-J17</f>
        <v>4900</v>
      </c>
      <c r="L17" s="45"/>
      <c r="M17" s="45"/>
    </row>
  </sheetData>
  <mergeCells count="3">
    <mergeCell ref="A1:B1"/>
    <mergeCell ref="L1:M1"/>
    <mergeCell ref="A2:M2"/>
  </mergeCells>
  <pageMargins left="0.2" right="0.2" top="0.75" bottom="0.2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số 02</vt:lpstr>
      <vt:lpstr>'Biểu số 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2026-03-24T01:39:14Z</cp:lastPrinted>
  <dcterms:created xsi:type="dcterms:W3CDTF">2025-11-10T02:31:55Z</dcterms:created>
  <dcterms:modified xsi:type="dcterms:W3CDTF">2026-03-30T08:11:05Z</dcterms:modified>
</cp:coreProperties>
</file>